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R:\Управление закупок\Закупочная документация\2026\6_26 Оказание услуг по предоставлению доступа к базе данных резюме\"/>
    </mc:Choice>
  </mc:AlternateContent>
  <xr:revisionPtr revIDLastSave="0" documentId="13_ncr:1_{AF669AA6-4031-4FD0-9612-71D81AE93997}" xr6:coauthVersionLast="47" xr6:coauthVersionMax="47" xr10:uidLastSave="{00000000-0000-0000-0000-000000000000}"/>
  <bookViews>
    <workbookView xWindow="480" yWindow="2205" windowWidth="28200" windowHeight="16770" xr2:uid="{00000000-000D-0000-FFFF-FFFF00000000}"/>
  </bookViews>
  <sheets>
    <sheet name="Лист1" sheetId="5" r:id="rId1"/>
  </sheets>
  <definedNames>
    <definedName name="Print_Area" localSheetId="0">Лист1!$B$1:$Y$23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5" l="1"/>
  <c r="I9" i="5"/>
  <c r="E9" i="5"/>
  <c r="AJ9" i="5" l="1"/>
  <c r="AH9" i="5"/>
  <c r="AG9" i="5"/>
  <c r="AE9" i="5"/>
  <c r="AF9" i="5" s="1"/>
  <c r="I12" i="5" s="1"/>
  <c r="AD9" i="5"/>
  <c r="AF10" i="5" l="1"/>
  <c r="AD10" i="5"/>
  <c r="E13" i="5" s="1"/>
  <c r="AG10" i="5"/>
  <c r="I13" i="5" s="1"/>
  <c r="AJ10" i="5"/>
  <c r="M13" i="5" s="1"/>
  <c r="AH10" i="5"/>
  <c r="M10" i="5" s="1"/>
  <c r="AI9" i="5"/>
  <c r="I11" i="5"/>
  <c r="AE10" i="5"/>
  <c r="I10" i="5" s="1"/>
  <c r="R9" i="5"/>
  <c r="Q9" i="5"/>
  <c r="X9" i="5" s="1"/>
  <c r="O9" i="5"/>
  <c r="K9" i="5"/>
  <c r="M11" i="5" l="1"/>
  <c r="M12" i="5"/>
  <c r="AI10" i="5"/>
  <c r="G9" i="5"/>
  <c r="AB9" i="5"/>
  <c r="AB10" i="5" l="1"/>
  <c r="E10" i="5" s="1"/>
  <c r="AC9" i="5"/>
  <c r="E12" i="5" s="1"/>
  <c r="E11" i="5" l="1"/>
  <c r="AC10" i="5"/>
  <c r="X13" i="5"/>
  <c r="U9" i="5"/>
  <c r="W9" i="5" s="1"/>
  <c r="X12" i="5" l="1"/>
  <c r="X11" i="5"/>
  <c r="X10" i="5"/>
</calcChain>
</file>

<file path=xl/sharedStrings.xml><?xml version="1.0" encoding="utf-8"?>
<sst xmlns="http://schemas.openxmlformats.org/spreadsheetml/2006/main" count="125" uniqueCount="41">
  <si>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</si>
  <si>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</si>
  <si>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</si>
  <si>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</si>
  <si>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</si>
  <si>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</si>
  <si>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</si>
  <si>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</si>
  <si>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</si>
  <si>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</si>
  <si>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</si>
  <si>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</si>
  <si>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</si>
  <si>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</si>
  <si>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</si>
  <si>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</si>
  <si>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</si>
  <si>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</si>
  <si>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</si>
  <si>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</si>
  <si>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</si>
  <si>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</si>
  <si>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</si>
  <si>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</si>
  <si>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</si>
  <si>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</si>
  <si>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</si>
  <si>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</si>
  <si>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</si>
  <si>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</si>
  <si>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</si>
  <si>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Способ определения поставщика (подрядчика, исполнителя) - Запрос предложений</t>
  </si>
  <si>
    <t>усл. ед.</t>
  </si>
  <si>
    <t>6 месяцев</t>
  </si>
  <si>
    <t>Оказание услуг по предоставлению доступа к базе данных резюме с возможностью просмотра контактной информации соискателя с использованием API и публикациями вакансий</t>
  </si>
  <si>
    <t>В соответствии с техническим заданием</t>
  </si>
  <si>
    <t>Т.А. Либоракина</t>
  </si>
  <si>
    <t>Ф.И.О. и должность лица, получившего и составившего указанные сведения: Главный специалист отдела персонала и социальных вопросов</t>
  </si>
  <si>
    <t>Дата составления                                                                                                                   "30" декабря  2025 г.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</si>
  <si>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1 961 418 (Один миллион девятьсот шестьдесят одна тысяча четыреста восемнадцать</t>
    </r>
    <r>
      <rPr>
        <b/>
        <sz val="11"/>
        <color indexed="8"/>
        <rFont val="Times New Roman"/>
        <family val="1"/>
        <charset val="204"/>
      </rPr>
      <t>) рублей 33 копейки, в т.ч. НДС 22%</t>
    </r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</si>
  <si>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Оказание услуг по предоставлению доступа к базе данных резюме с возможностью просмотра контактной информации соискателя с использованием API и публикациями вакансий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</si>
</sst>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5"/>
  <sheetViews>
    <sheetView tabSelected="1" zoomScale="70" zoomScaleNormal="70" zoomScaleSheetLayoutView="100" workbookViewId="0">
      <selection activeCell="AB1" sqref="AB1:AJ1048576"/>
    </sheetView>
  </sheetViews>
  <sheetFormatPr defaultRowHeight="15" x14ac:dyDescent="0.25"/>
  <cols>
    <col min="1" max="1" width="2.85546875" style="55" customWidth="1"/>
    <col min="2" max="2" width="31.140625" style="1" customWidth="1"/>
    <col min="3" max="3" width="41" style="1" customWidth="1"/>
    <col min="4" max="4" width="16.5703125" style="1" customWidth="1"/>
    <col min="5" max="7" width="12.140625" style="11" customWidth="1"/>
    <col min="8" max="8" width="12.7109375" style="11" customWidth="1"/>
    <col min="9" max="12" width="12.28515625" style="14" customWidth="1"/>
    <col min="13" max="16" width="12.7109375" style="14" customWidth="1"/>
    <col min="17" max="17" width="14.42578125" style="8" customWidth="1"/>
    <col min="18" max="18" width="16.28515625" style="1" customWidth="1"/>
    <col min="19" max="19" width="18.7109375" style="21" customWidth="1"/>
    <col min="20" max="23" width="17" style="16" customWidth="1"/>
    <col min="24" max="24" width="20.7109375" style="14" customWidth="1"/>
    <col min="25" max="25" width="21.85546875" customWidth="1"/>
    <col min="27" max="27" width="20.28515625" customWidth="1"/>
    <col min="28" max="28" width="14.7109375" hidden="1" customWidth="1"/>
    <col min="29" max="29" width="12.140625" hidden="1" customWidth="1"/>
    <col min="30" max="30" width="15.85546875" hidden="1" customWidth="1"/>
    <col min="31" max="31" width="11.85546875" hidden="1" customWidth="1"/>
    <col min="32" max="32" width="10.7109375" hidden="1" customWidth="1"/>
    <col min="33" max="33" width="13.42578125" hidden="1" customWidth="1"/>
    <col min="34" max="34" width="14.85546875" hidden="1" customWidth="1"/>
    <col min="35" max="35" width="10.5703125" hidden="1" customWidth="1"/>
    <col min="36" max="36" width="13.140625" hidden="1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71" t="s">
        <v>40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 t="s">
        <v>29</v>
      </c>
      <c r="R1" s="71"/>
      <c r="S1" s="71"/>
      <c r="T1" s="38"/>
      <c r="U1" s="38"/>
      <c r="V1" s="71"/>
      <c r="W1" s="71"/>
      <c r="X1" s="71"/>
    </row>
    <row r="2" spans="1:36" ht="18.75" customHeight="1" x14ac:dyDescent="0.25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103"/>
      <c r="W2" s="103"/>
      <c r="X2" s="103"/>
    </row>
    <row r="3" spans="1:36" ht="36" customHeight="1" x14ac:dyDescent="0.25">
      <c r="B3" s="113"/>
      <c r="C3" s="114"/>
      <c r="D3" s="114"/>
      <c r="E3" s="114"/>
      <c r="F3" s="114"/>
      <c r="G3" s="114"/>
      <c r="H3" s="114"/>
      <c r="I3" s="114"/>
      <c r="J3" s="18"/>
      <c r="K3" s="18"/>
      <c r="L3" s="18"/>
      <c r="M3" s="15"/>
      <c r="N3" s="15"/>
      <c r="O3" s="15"/>
      <c r="P3" s="15"/>
      <c r="Q3" s="107" t="s">
        <v>31</v>
      </c>
      <c r="R3" s="108"/>
      <c r="S3" s="108"/>
      <c r="T3" s="108"/>
      <c r="U3" s="108"/>
      <c r="V3" s="108"/>
      <c r="W3" s="108"/>
      <c r="X3" s="108"/>
    </row>
    <row r="4" spans="1:36" ht="11.25" customHeight="1" x14ac:dyDescent="0.25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" customHeight="1" x14ac:dyDescent="0.25">
      <c r="B5" s="109" t="s">
        <v>11</v>
      </c>
      <c r="C5" s="109" t="s">
        <v>2</v>
      </c>
      <c r="D5" s="109" t="s">
        <v>3</v>
      </c>
      <c r="E5" s="99" t="s">
        <v>4</v>
      </c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109" t="s">
        <v>19</v>
      </c>
      <c r="S5" s="104" t="s">
        <v>13</v>
      </c>
      <c r="T5" s="96" t="s">
        <v>10</v>
      </c>
      <c r="U5" s="96" t="s">
        <v>20</v>
      </c>
      <c r="V5" s="96" t="s">
        <v>16</v>
      </c>
      <c r="W5" s="96" t="s">
        <v>21</v>
      </c>
      <c r="X5" s="112" t="s">
        <v>17</v>
      </c>
      <c r="Y5" s="85" t="s">
        <v>18</v>
      </c>
    </row>
    <row r="6" spans="1:36" ht="32.25" customHeight="1" x14ac:dyDescent="0.25">
      <c r="B6" s="110"/>
      <c r="C6" s="110"/>
      <c r="D6" s="110"/>
      <c r="E6" s="94" t="s">
        <v>0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115" t="s">
        <v>30</v>
      </c>
      <c r="R6" s="110"/>
      <c r="S6" s="105"/>
      <c r="T6" s="97"/>
      <c r="U6" s="97"/>
      <c r="V6" s="97"/>
      <c r="W6" s="97"/>
      <c r="X6" s="112"/>
      <c r="Y6" s="86"/>
    </row>
    <row r="7" spans="1:36" ht="31.5" customHeight="1" x14ac:dyDescent="0.25">
      <c r="B7" s="110"/>
      <c r="C7" s="110"/>
      <c r="D7" s="110"/>
      <c r="E7" s="91" t="s">
        <v>5</v>
      </c>
      <c r="F7" s="92"/>
      <c r="G7" s="92"/>
      <c r="H7" s="93"/>
      <c r="I7" s="91" t="s">
        <v>6</v>
      </c>
      <c r="J7" s="92"/>
      <c r="K7" s="92"/>
      <c r="L7" s="93"/>
      <c r="M7" s="91" t="s">
        <v>7</v>
      </c>
      <c r="N7" s="92"/>
      <c r="O7" s="92"/>
      <c r="P7" s="93"/>
      <c r="Q7" s="116"/>
      <c r="R7" s="110"/>
      <c r="S7" s="105"/>
      <c r="T7" s="97"/>
      <c r="U7" s="97"/>
      <c r="V7" s="97"/>
      <c r="W7" s="97"/>
      <c r="X7" s="112"/>
      <c r="Y7" s="86"/>
      <c r="AB7" s="84" t="s">
        <v>5</v>
      </c>
      <c r="AC7" s="84"/>
      <c r="AD7" s="84"/>
      <c r="AE7" s="84" t="s">
        <v>6</v>
      </c>
      <c r="AF7" s="84"/>
      <c r="AG7" s="84"/>
      <c r="AH7" s="84" t="s">
        <v>7</v>
      </c>
      <c r="AI7" s="84"/>
      <c r="AJ7" s="84"/>
    </row>
    <row r="8" spans="1:36" ht="43.5" customHeight="1" x14ac:dyDescent="0.25">
      <c r="B8" s="110"/>
      <c r="C8" s="111"/>
      <c r="D8" s="111"/>
      <c r="E8" s="19" t="s">
        <v>20</v>
      </c>
      <c r="F8" s="19" t="s">
        <v>16</v>
      </c>
      <c r="G8" s="59" t="s">
        <v>21</v>
      </c>
      <c r="H8" s="64" t="s">
        <v>22</v>
      </c>
      <c r="I8" s="53" t="s">
        <v>20</v>
      </c>
      <c r="J8" s="53" t="s">
        <v>16</v>
      </c>
      <c r="K8" s="53" t="s">
        <v>21</v>
      </c>
      <c r="L8" s="64" t="s">
        <v>22</v>
      </c>
      <c r="M8" s="53" t="s">
        <v>20</v>
      </c>
      <c r="N8" s="53" t="s">
        <v>16</v>
      </c>
      <c r="O8" s="53" t="s">
        <v>21</v>
      </c>
      <c r="P8" s="64" t="s">
        <v>22</v>
      </c>
      <c r="Q8" s="117"/>
      <c r="R8" s="111"/>
      <c r="S8" s="106"/>
      <c r="T8" s="97"/>
      <c r="U8" s="98"/>
      <c r="V8" s="98"/>
      <c r="W8" s="98"/>
      <c r="X8" s="112"/>
      <c r="Y8" s="87"/>
      <c r="AB8" s="35" t="s">
        <v>27</v>
      </c>
      <c r="AC8" s="35" t="s">
        <v>28</v>
      </c>
      <c r="AD8" s="35" t="s">
        <v>15</v>
      </c>
      <c r="AE8" s="35" t="s">
        <v>27</v>
      </c>
      <c r="AF8" s="35" t="s">
        <v>28</v>
      </c>
      <c r="AG8" s="35" t="s">
        <v>15</v>
      </c>
      <c r="AH8" s="35" t="s">
        <v>27</v>
      </c>
      <c r="AI8" s="35" t="s">
        <v>28</v>
      </c>
      <c r="AJ8" s="35" t="s">
        <v>15</v>
      </c>
    </row>
    <row r="9" spans="1:36" ht="104.25" customHeight="1" x14ac:dyDescent="0.25">
      <c r="A9" s="55">
        <v>1</v>
      </c>
      <c r="B9" s="68" t="s">
        <v>34</v>
      </c>
      <c r="C9" s="66" t="s">
        <v>35</v>
      </c>
      <c r="D9" s="23" t="s">
        <v>32</v>
      </c>
      <c r="E9" s="10">
        <f>H9/(100+F9)*100</f>
        <v>1745901.6393442624</v>
      </c>
      <c r="F9" s="52">
        <v>22</v>
      </c>
      <c r="G9" s="10">
        <f>E9/100*F9</f>
        <v>384098.36065573769</v>
      </c>
      <c r="H9" s="65">
        <v>2130000</v>
      </c>
      <c r="I9" s="10">
        <f>L9/(100+J9)*100</f>
        <v>1516393.442622951</v>
      </c>
      <c r="J9" s="52">
        <v>22</v>
      </c>
      <c r="K9" s="10">
        <f>I9/100*J9</f>
        <v>333606.55737704923</v>
      </c>
      <c r="L9" s="65">
        <v>1850000</v>
      </c>
      <c r="M9" s="10">
        <f>P9/(100+N9)*100</f>
        <v>1560864.7540983607</v>
      </c>
      <c r="N9" s="52">
        <v>22</v>
      </c>
      <c r="O9" s="10">
        <f>M9/100*N9</f>
        <v>343390.24590163934</v>
      </c>
      <c r="P9" s="65">
        <v>1904255</v>
      </c>
      <c r="Q9" s="54">
        <f>ROUND((H9+L9+P9)/3,2)</f>
        <v>1961418.33</v>
      </c>
      <c r="R9" s="17">
        <f>MAX(H9,L9,P9)/MIN(H9,L9,P9)*100-100</f>
        <v>15.13513513513513</v>
      </c>
      <c r="S9" s="61" t="s">
        <v>14</v>
      </c>
      <c r="T9" s="60">
        <v>1</v>
      </c>
      <c r="U9" s="62">
        <f t="shared" ref="U9" si="0">X9/(100+V9)*100</f>
        <v>1607719.9426229508</v>
      </c>
      <c r="V9" s="52">
        <v>22</v>
      </c>
      <c r="W9" s="22">
        <f>U9/100*V9</f>
        <v>353698.38737704919</v>
      </c>
      <c r="X9" s="51">
        <f>ROUND(Q9*$T9,2)</f>
        <v>1961418.33</v>
      </c>
      <c r="Y9" s="10" t="s">
        <v>8</v>
      </c>
      <c r="AB9" s="36">
        <f>E9*T9</f>
        <v>1745901.6393442624</v>
      </c>
      <c r="AC9" s="36">
        <f>AB9/100*F9</f>
        <v>384098.36065573769</v>
      </c>
      <c r="AD9" s="36">
        <f>H9*T9</f>
        <v>2130000</v>
      </c>
      <c r="AE9" s="36">
        <f>I9*T9</f>
        <v>1516393.442622951</v>
      </c>
      <c r="AF9" s="36">
        <f>AE9/100*J9</f>
        <v>333606.55737704923</v>
      </c>
      <c r="AG9" s="36">
        <f>L9*T9</f>
        <v>1850000</v>
      </c>
      <c r="AH9" s="36">
        <f>M9*T9</f>
        <v>1560864.7540983607</v>
      </c>
      <c r="AI9" s="36">
        <f>AH9/100*N9</f>
        <v>343390.24590163934</v>
      </c>
      <c r="AJ9" s="36">
        <f>P9*T9</f>
        <v>1904255</v>
      </c>
    </row>
    <row r="10" spans="1:36" ht="78" customHeight="1" x14ac:dyDescent="0.25">
      <c r="B10" s="67" t="s">
        <v>24</v>
      </c>
      <c r="C10" s="4" t="s">
        <v>8</v>
      </c>
      <c r="D10" s="4" t="s">
        <v>8</v>
      </c>
      <c r="E10" s="76">
        <f>AB10</f>
        <v>1745901.6393442624</v>
      </c>
      <c r="F10" s="77"/>
      <c r="G10" s="88"/>
      <c r="H10" s="89"/>
      <c r="I10" s="90">
        <f>AE10</f>
        <v>1516393.442622951</v>
      </c>
      <c r="J10" s="88"/>
      <c r="K10" s="88"/>
      <c r="L10" s="89"/>
      <c r="M10" s="90">
        <f>AH10</f>
        <v>1560864.7540983607</v>
      </c>
      <c r="N10" s="88"/>
      <c r="O10" s="88"/>
      <c r="P10" s="89"/>
      <c r="Q10" s="5" t="s">
        <v>8</v>
      </c>
      <c r="R10" s="5" t="s">
        <v>8</v>
      </c>
      <c r="S10" s="5" t="s">
        <v>8</v>
      </c>
      <c r="T10" s="63" t="s">
        <v>8</v>
      </c>
      <c r="U10" s="5" t="s">
        <v>8</v>
      </c>
      <c r="V10" s="5" t="s">
        <v>8</v>
      </c>
      <c r="W10" s="5" t="s">
        <v>8</v>
      </c>
      <c r="X10" s="37">
        <f>SUM(U9:U9)</f>
        <v>1607719.9426229508</v>
      </c>
      <c r="Y10" s="10" t="s">
        <v>8</v>
      </c>
      <c r="AB10" s="36">
        <f t="shared" ref="AB10:AJ10" si="1">SUM(AB9:AB9)</f>
        <v>1745901.6393442624</v>
      </c>
      <c r="AC10" s="36">
        <f t="shared" si="1"/>
        <v>384098.36065573769</v>
      </c>
      <c r="AD10" s="50">
        <f t="shared" si="1"/>
        <v>2130000</v>
      </c>
      <c r="AE10" s="35">
        <f t="shared" si="1"/>
        <v>1516393.442622951</v>
      </c>
      <c r="AF10" s="36">
        <f t="shared" si="1"/>
        <v>333606.55737704923</v>
      </c>
      <c r="AG10" s="50">
        <f t="shared" si="1"/>
        <v>1850000</v>
      </c>
      <c r="AH10" s="36">
        <f t="shared" si="1"/>
        <v>1560864.7540983607</v>
      </c>
      <c r="AI10" s="36">
        <f t="shared" si="1"/>
        <v>343390.24590163934</v>
      </c>
      <c r="AJ10" s="50">
        <f t="shared" si="1"/>
        <v>1904255</v>
      </c>
    </row>
    <row r="11" spans="1:36" ht="33.75" customHeight="1" x14ac:dyDescent="0.25">
      <c r="B11" s="24" t="s">
        <v>23</v>
      </c>
      <c r="C11" s="4" t="s">
        <v>8</v>
      </c>
      <c r="D11" s="4" t="s">
        <v>8</v>
      </c>
      <c r="E11" s="76">
        <f>SUMIF(F9:F9,10,AC9:AC9)</f>
        <v>0</v>
      </c>
      <c r="F11" s="77"/>
      <c r="G11" s="77"/>
      <c r="H11" s="78"/>
      <c r="I11" s="76">
        <f>SUMIF(J9:J9,10,AF9:AF9)</f>
        <v>0</v>
      </c>
      <c r="J11" s="77"/>
      <c r="K11" s="77"/>
      <c r="L11" s="78"/>
      <c r="M11" s="76">
        <f>SUMIF(N9:N9,10,AI9:AI9)</f>
        <v>0</v>
      </c>
      <c r="N11" s="77"/>
      <c r="O11" s="77"/>
      <c r="P11" s="78"/>
      <c r="Q11" s="5" t="s">
        <v>8</v>
      </c>
      <c r="R11" s="5" t="s">
        <v>8</v>
      </c>
      <c r="S11" s="5" t="s">
        <v>8</v>
      </c>
      <c r="T11" s="5" t="s">
        <v>8</v>
      </c>
      <c r="U11" s="5" t="s">
        <v>8</v>
      </c>
      <c r="V11" s="5" t="s">
        <v>8</v>
      </c>
      <c r="W11" s="5" t="s">
        <v>8</v>
      </c>
      <c r="X11" s="37">
        <f>SUMIF(V9:V9,10,W9:W9)</f>
        <v>0</v>
      </c>
      <c r="Y11" s="10" t="s">
        <v>8</v>
      </c>
    </row>
    <row r="12" spans="1:36" ht="33.75" customHeight="1" x14ac:dyDescent="0.25">
      <c r="B12" s="24" t="s">
        <v>25</v>
      </c>
      <c r="C12" s="4" t="s">
        <v>8</v>
      </c>
      <c r="D12" s="4" t="s">
        <v>8</v>
      </c>
      <c r="E12" s="76">
        <f>SUMIF(F9:F9,22,AC9:AC9)</f>
        <v>384098.36065573769</v>
      </c>
      <c r="F12" s="77"/>
      <c r="G12" s="77"/>
      <c r="H12" s="78"/>
      <c r="I12" s="76">
        <f>SUMIF(J9:J9,22,AF9:AF9)</f>
        <v>333606.55737704923</v>
      </c>
      <c r="J12" s="77"/>
      <c r="K12" s="77"/>
      <c r="L12" s="78"/>
      <c r="M12" s="76">
        <f>SUMIF(N9:N9,22,AI9:AI9)</f>
        <v>343390.24590163934</v>
      </c>
      <c r="N12" s="77"/>
      <c r="O12" s="77"/>
      <c r="P12" s="78"/>
      <c r="Q12" s="5" t="s">
        <v>8</v>
      </c>
      <c r="R12" s="5" t="s">
        <v>8</v>
      </c>
      <c r="S12" s="5" t="s">
        <v>8</v>
      </c>
      <c r="T12" s="5" t="s">
        <v>8</v>
      </c>
      <c r="U12" s="5" t="s">
        <v>8</v>
      </c>
      <c r="V12" s="5" t="s">
        <v>8</v>
      </c>
      <c r="W12" s="5" t="s">
        <v>8</v>
      </c>
      <c r="X12" s="37">
        <f>SUMIF(V9:V9,20,W9:W9)</f>
        <v>0</v>
      </c>
      <c r="Y12" s="10" t="s">
        <v>8</v>
      </c>
    </row>
    <row r="13" spans="1:36" ht="89.25" customHeight="1" x14ac:dyDescent="0.25">
      <c r="B13" s="25" t="s">
        <v>26</v>
      </c>
      <c r="C13" s="4" t="s">
        <v>8</v>
      </c>
      <c r="D13" s="4" t="s">
        <v>8</v>
      </c>
      <c r="E13" s="76">
        <f>AD10</f>
        <v>2130000</v>
      </c>
      <c r="F13" s="77"/>
      <c r="G13" s="77"/>
      <c r="H13" s="78"/>
      <c r="I13" s="76">
        <f>AG10</f>
        <v>1850000</v>
      </c>
      <c r="J13" s="77"/>
      <c r="K13" s="77"/>
      <c r="L13" s="78"/>
      <c r="M13" s="76">
        <f>AJ10</f>
        <v>1904255</v>
      </c>
      <c r="N13" s="77"/>
      <c r="O13" s="77"/>
      <c r="P13" s="78"/>
      <c r="Q13" s="5" t="s">
        <v>8</v>
      </c>
      <c r="R13" s="5" t="s">
        <v>8</v>
      </c>
      <c r="S13" s="5" t="s">
        <v>8</v>
      </c>
      <c r="T13" s="5" t="s">
        <v>8</v>
      </c>
      <c r="U13" s="5" t="s">
        <v>8</v>
      </c>
      <c r="V13" s="5" t="s">
        <v>8</v>
      </c>
      <c r="W13" s="5" t="s">
        <v>8</v>
      </c>
      <c r="X13" s="34">
        <f>SUM(X9:X9)</f>
        <v>1961418.33</v>
      </c>
      <c r="Y13" s="10" t="s">
        <v>8</v>
      </c>
    </row>
    <row r="14" spans="1:36" ht="28.5" x14ac:dyDescent="0.25">
      <c r="B14" s="25" t="s">
        <v>9</v>
      </c>
      <c r="C14" s="4" t="s">
        <v>8</v>
      </c>
      <c r="D14" s="4" t="s">
        <v>8</v>
      </c>
      <c r="E14" s="100">
        <v>46010</v>
      </c>
      <c r="F14" s="101"/>
      <c r="G14" s="101"/>
      <c r="H14" s="102"/>
      <c r="I14" s="100">
        <v>46008</v>
      </c>
      <c r="J14" s="101"/>
      <c r="K14" s="101"/>
      <c r="L14" s="102"/>
      <c r="M14" s="100">
        <v>46008</v>
      </c>
      <c r="N14" s="101"/>
      <c r="O14" s="101"/>
      <c r="P14" s="102"/>
      <c r="Q14" s="5" t="s">
        <v>8</v>
      </c>
      <c r="R14" s="5" t="s">
        <v>8</v>
      </c>
      <c r="S14" s="5" t="s">
        <v>8</v>
      </c>
      <c r="T14" s="5" t="s">
        <v>8</v>
      </c>
      <c r="U14" s="5" t="s">
        <v>8</v>
      </c>
      <c r="V14" s="5" t="s">
        <v>8</v>
      </c>
      <c r="W14" s="5" t="s">
        <v>8</v>
      </c>
      <c r="X14" s="10" t="s">
        <v>8</v>
      </c>
      <c r="Y14" s="10" t="s">
        <v>8</v>
      </c>
    </row>
    <row r="15" spans="1:36" x14ac:dyDescent="0.25">
      <c r="B15" s="25" t="s">
        <v>1</v>
      </c>
      <c r="C15" s="4" t="s">
        <v>8</v>
      </c>
      <c r="D15" s="4" t="s">
        <v>8</v>
      </c>
      <c r="E15" s="81" t="s">
        <v>33</v>
      </c>
      <c r="F15" s="82"/>
      <c r="G15" s="82"/>
      <c r="H15" s="83"/>
      <c r="I15" s="81" t="s">
        <v>33</v>
      </c>
      <c r="J15" s="82"/>
      <c r="K15" s="82"/>
      <c r="L15" s="83"/>
      <c r="M15" s="81" t="s">
        <v>33</v>
      </c>
      <c r="N15" s="82"/>
      <c r="O15" s="82"/>
      <c r="P15" s="83"/>
      <c r="Q15" s="5" t="s">
        <v>8</v>
      </c>
      <c r="R15" s="5" t="s">
        <v>8</v>
      </c>
      <c r="S15" s="5" t="s">
        <v>8</v>
      </c>
      <c r="T15" s="5" t="s">
        <v>8</v>
      </c>
      <c r="U15" s="5" t="s">
        <v>8</v>
      </c>
      <c r="V15" s="5" t="s">
        <v>8</v>
      </c>
      <c r="W15" s="5" t="s">
        <v>8</v>
      </c>
      <c r="X15" s="10" t="s">
        <v>8</v>
      </c>
      <c r="Y15" s="10" t="s">
        <v>8</v>
      </c>
    </row>
    <row r="16" spans="1:36" ht="21.75" hidden="1" customHeight="1" x14ac:dyDescent="0.25"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</row>
    <row r="17" spans="1:24" ht="15" customHeight="1" x14ac:dyDescent="0.25">
      <c r="B17" s="69" t="s">
        <v>39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80"/>
      <c r="U17" s="80"/>
      <c r="V17" s="80"/>
      <c r="W17" s="80"/>
      <c r="X17" s="80"/>
    </row>
    <row r="18" spans="1:24" x14ac:dyDescent="0.25"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80"/>
      <c r="U18" s="80"/>
      <c r="V18" s="80"/>
      <c r="W18" s="80"/>
      <c r="X18" s="80"/>
    </row>
    <row r="19" spans="1:24" x14ac:dyDescent="0.25"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57"/>
      <c r="S19" s="57"/>
      <c r="T19" s="58"/>
      <c r="U19" s="58"/>
      <c r="V19" s="58"/>
      <c r="W19" s="58"/>
      <c r="X19" s="58"/>
    </row>
    <row r="21" spans="1:24" x14ac:dyDescent="0.25">
      <c r="B21" s="73" t="s">
        <v>37</v>
      </c>
      <c r="C21" s="73"/>
      <c r="D21" s="73"/>
      <c r="E21" s="45"/>
      <c r="F21" s="47"/>
      <c r="G21" s="47"/>
      <c r="H21" s="44"/>
      <c r="I21" s="13"/>
      <c r="J21" s="13"/>
      <c r="K21" s="13"/>
      <c r="L21" s="13"/>
      <c r="M21" s="13"/>
      <c r="N21" s="13"/>
      <c r="O21" s="13"/>
      <c r="P21" s="13"/>
      <c r="Q21" s="7"/>
      <c r="R21" s="6"/>
    </row>
    <row r="22" spans="1:24" s="26" customFormat="1" ht="27.75" customHeight="1" x14ac:dyDescent="0.3">
      <c r="A22" s="56"/>
      <c r="B22" s="74"/>
      <c r="C22" s="74"/>
      <c r="D22" s="74"/>
      <c r="E22" s="46"/>
      <c r="F22" s="48"/>
      <c r="G22" s="49" t="s">
        <v>36</v>
      </c>
      <c r="H22" s="42"/>
      <c r="I22" s="27"/>
      <c r="J22" s="27"/>
      <c r="K22" s="27"/>
      <c r="L22" s="27"/>
      <c r="M22" s="27"/>
      <c r="N22" s="27"/>
      <c r="O22" s="27"/>
      <c r="P22" s="27"/>
      <c r="Q22" s="28"/>
      <c r="R22" s="29"/>
      <c r="S22" s="30"/>
      <c r="T22" s="31"/>
      <c r="U22" s="31"/>
      <c r="V22" s="31"/>
      <c r="W22" s="31"/>
      <c r="X22" s="32"/>
    </row>
    <row r="23" spans="1:24" s="26" customFormat="1" ht="19.5" customHeight="1" x14ac:dyDescent="0.3">
      <c r="A23" s="56"/>
      <c r="B23" s="41"/>
      <c r="C23" s="41"/>
      <c r="D23" s="41"/>
      <c r="E23" s="45"/>
      <c r="F23" s="75" t="s">
        <v>12</v>
      </c>
      <c r="G23" s="75"/>
      <c r="H23" s="75"/>
      <c r="I23" s="33"/>
      <c r="J23" s="33"/>
      <c r="K23" s="33"/>
      <c r="L23" s="33"/>
      <c r="M23" s="39"/>
      <c r="N23" s="39"/>
      <c r="O23" s="39"/>
      <c r="P23" s="39"/>
      <c r="Q23" s="39"/>
      <c r="R23" s="29"/>
      <c r="S23" s="30"/>
      <c r="T23" s="31"/>
      <c r="U23" s="31"/>
      <c r="V23" s="31"/>
      <c r="W23" s="31"/>
      <c r="X23" s="32"/>
    </row>
    <row r="24" spans="1:24" s="26" customFormat="1" ht="12" customHeight="1" x14ac:dyDescent="0.3">
      <c r="A24" s="56"/>
      <c r="B24" s="72" t="s">
        <v>38</v>
      </c>
      <c r="C24" s="72"/>
      <c r="D24" s="72"/>
      <c r="E24" s="72"/>
      <c r="F24" s="72"/>
      <c r="G24" s="72"/>
      <c r="H24" s="72"/>
      <c r="I24" s="40"/>
      <c r="J24" s="40"/>
      <c r="K24" s="40"/>
      <c r="L24" s="40"/>
      <c r="M24" s="40"/>
      <c r="N24" s="40"/>
      <c r="O24" s="40"/>
      <c r="P24" s="40"/>
      <c r="Q24" s="40"/>
      <c r="R24" s="29"/>
      <c r="S24" s="30"/>
      <c r="T24" s="31"/>
      <c r="U24" s="31"/>
      <c r="V24" s="31"/>
      <c r="W24" s="31"/>
      <c r="X24" s="32"/>
    </row>
    <row r="25" spans="1:24" ht="4.5" customHeight="1" x14ac:dyDescent="0.25">
      <c r="B25" s="43"/>
      <c r="C25" s="43"/>
      <c r="D25" s="43"/>
      <c r="E25" s="45"/>
      <c r="F25" s="47"/>
      <c r="G25" s="47"/>
      <c r="H25" s="44"/>
    </row>
  </sheetData>
  <mergeCells count="50">
    <mergeCell ref="E13:H13"/>
    <mergeCell ref="I13:L13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14:L14"/>
    <mergeCell ref="I15:L15"/>
    <mergeCell ref="M14:P14"/>
    <mergeCell ref="M15:P15"/>
    <mergeCell ref="E14:H14"/>
    <mergeCell ref="AB7:AD7"/>
    <mergeCell ref="AE7:AG7"/>
    <mergeCell ref="AH7:AJ7"/>
    <mergeCell ref="Y5:Y8"/>
    <mergeCell ref="E10:H10"/>
    <mergeCell ref="I10:L10"/>
    <mergeCell ref="M10:P10"/>
    <mergeCell ref="I7:L7"/>
    <mergeCell ref="E6:P6"/>
    <mergeCell ref="M7:P7"/>
    <mergeCell ref="U5:U8"/>
    <mergeCell ref="V5:V8"/>
    <mergeCell ref="E5:Q5"/>
    <mergeCell ref="B19:Q19"/>
    <mergeCell ref="B1:P1"/>
    <mergeCell ref="Q1:S1"/>
    <mergeCell ref="B24:H24"/>
    <mergeCell ref="B21:D22"/>
    <mergeCell ref="F23:H23"/>
    <mergeCell ref="E11:H11"/>
    <mergeCell ref="E12:H12"/>
    <mergeCell ref="I11:L11"/>
    <mergeCell ref="I12:L12"/>
    <mergeCell ref="M11:P11"/>
    <mergeCell ref="M12:P12"/>
    <mergeCell ref="M13:P13"/>
    <mergeCell ref="B16:X16"/>
    <mergeCell ref="B17:X18"/>
    <mergeCell ref="E15:H15"/>
  </mergeCells>
  <phoneticPr fontId="4" type="noConversion"/>
  <pageMargins left="0.23622047244094491" right="0.23622047244094491" top="0.74803149606299213" bottom="0" header="0.31496062992125984" footer="0.31496062992125984"/>
  <pageSetup paperSize="9" scale="3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Егор Пучко</cp:lastModifiedBy>
  <cp:lastPrinted>2026-01-22T11:29:19Z</cp:lastPrinted>
  <dcterms:created xsi:type="dcterms:W3CDTF">2015-09-25T07:45:36Z</dcterms:created>
  <dcterms:modified xsi:type="dcterms:W3CDTF">2026-01-22T11:29:20Z</dcterms:modified>
</cp:coreProperties>
</file>